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Экология\Лицензия по электроэнергии - выбросы и сбросы\2022\"/>
    </mc:Choice>
  </mc:AlternateContent>
  <bookViews>
    <workbookView xWindow="0" yWindow="0" windowWidth="28650" windowHeight="11670"/>
  </bookViews>
  <sheets>
    <sheet name="Інфо по забрудненню" sheetId="2" r:id="rId1"/>
    <sheet name="Викиди" sheetId="1" r:id="rId2"/>
    <sheet name="Скиди" sheetId="4" r:id="rId3"/>
    <sheet name="Лист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C13" i="2"/>
  <c r="H12" i="1"/>
  <c r="I12" i="1" s="1"/>
  <c r="J12" i="1"/>
  <c r="H10" i="1" l="1"/>
  <c r="H11" i="1"/>
  <c r="H7" i="1"/>
  <c r="H8" i="1"/>
  <c r="H9" i="1"/>
  <c r="H6" i="1"/>
  <c r="H5" i="1" l="1"/>
  <c r="J5" i="1" s="1"/>
  <c r="D8" i="2" s="1"/>
  <c r="F6" i="4"/>
  <c r="G6" i="4" s="1"/>
  <c r="C16" i="2" s="1"/>
  <c r="F7" i="4"/>
  <c r="H7" i="4" s="1"/>
  <c r="D17" i="2" s="1"/>
  <c r="F8" i="4"/>
  <c r="H8" i="4" s="1"/>
  <c r="D18" i="2" s="1"/>
  <c r="F9" i="4"/>
  <c r="G9" i="4" s="1"/>
  <c r="C19" i="2" s="1"/>
  <c r="F10" i="4"/>
  <c r="G10" i="4" s="1"/>
  <c r="C20" i="2" s="1"/>
  <c r="F5" i="4"/>
  <c r="G5" i="4" s="1"/>
  <c r="C15" i="2" s="1"/>
  <c r="J9" i="1"/>
  <c r="D10" i="2" s="1"/>
  <c r="I10" i="1"/>
  <c r="C11" i="2" s="1"/>
  <c r="I11" i="1"/>
  <c r="C12" i="2" s="1"/>
  <c r="I8" i="1"/>
  <c r="C9" i="2" s="1"/>
  <c r="H10" i="4" l="1"/>
  <c r="D20" i="2" s="1"/>
  <c r="H9" i="4"/>
  <c r="D19" i="2" s="1"/>
  <c r="H6" i="4"/>
  <c r="D16" i="2" s="1"/>
  <c r="J11" i="1"/>
  <c r="D12" i="2" s="1"/>
  <c r="I5" i="1"/>
  <c r="C8" i="2" s="1"/>
  <c r="G8" i="4"/>
  <c r="C18" i="2" s="1"/>
  <c r="G7" i="4"/>
  <c r="C17" i="2" s="1"/>
  <c r="H5" i="4"/>
  <c r="D15" i="2" s="1"/>
  <c r="I9" i="1"/>
  <c r="C10" i="2" s="1"/>
  <c r="J10" i="1"/>
  <c r="D11" i="2" s="1"/>
  <c r="J8" i="1"/>
  <c r="D9" i="2" s="1"/>
</calcChain>
</file>

<file path=xl/sharedStrings.xml><?xml version="1.0" encoding="utf-8"?>
<sst xmlns="http://schemas.openxmlformats.org/spreadsheetml/2006/main" count="123" uniqueCount="62">
  <si>
    <t>ІНФОРМАЦІЯ</t>
  </si>
  <si>
    <t xml:space="preserve">про вплив на навколишнє природне середовище, спричинений </t>
  </si>
  <si>
    <t>№ з/п</t>
  </si>
  <si>
    <t>Найменування забруднюючої речовини</t>
  </si>
  <si>
    <t>Кількість коксового газу, наведенного до 4000 ккал., 20 град. С та 760 мм рт. ст., витраченого на виробництво електроенергії, м3</t>
  </si>
  <si>
    <t>Кількість виробленої електроенергії, кВт•годину</t>
  </si>
  <si>
    <t>РОЗРАХУНОК</t>
  </si>
  <si>
    <t>викидів забруднюючих речовин в атмосферне повітря, спричинений виробництвом електричної енергії на ПРАТ "ЮЖКОКС"</t>
  </si>
  <si>
    <t>1.1</t>
  </si>
  <si>
    <t>Азоту оксиди, у т.ч.</t>
  </si>
  <si>
    <t>1.2</t>
  </si>
  <si>
    <t>1.3</t>
  </si>
  <si>
    <t xml:space="preserve"> - окиди азоту (оксид та діоксид азоту) у перерахунку на NO2</t>
  </si>
  <si>
    <t>Діоксид сірки (діоксид та триоксид) у перерахунку на SO2</t>
  </si>
  <si>
    <t>Оксид вуглецю</t>
  </si>
  <si>
    <t>1.4</t>
  </si>
  <si>
    <t xml:space="preserve"> - азоту (I) оксид</t>
  </si>
  <si>
    <t>Вуглецю діоксид</t>
  </si>
  <si>
    <t>1.5</t>
  </si>
  <si>
    <r>
      <t xml:space="preserve">Вуглеводні </t>
    </r>
    <r>
      <rPr>
        <sz val="10"/>
        <color theme="1"/>
        <rFont val="Franklin Gothic Book"/>
        <family val="2"/>
        <charset val="204"/>
      </rPr>
      <t>(метан)</t>
    </r>
  </si>
  <si>
    <t>Обсяг викидів забруднюючих речовин в атмосферне повітря від котлів ТЕЦ за звітний квартал, всьго, тон</t>
  </si>
  <si>
    <t>тонн</t>
  </si>
  <si>
    <t>г/кВт•год</t>
  </si>
  <si>
    <t>1.</t>
  </si>
  <si>
    <t>Викиди в атмосферне повітря окремих забруднюючих речовин</t>
  </si>
  <si>
    <t>Азоту оксиди</t>
  </si>
  <si>
    <t>Ангідрид сірчистий</t>
  </si>
  <si>
    <t>Вуглецю окис</t>
  </si>
  <si>
    <t>Вуглецю двоокис</t>
  </si>
  <si>
    <t>Вуглеводні</t>
  </si>
  <si>
    <t>х</t>
  </si>
  <si>
    <t>скидів забруднюючих речовин  безпосередньо у водні об'єкти, спричинений виробництвом електричної енергії на ПРАТ "ЮЖКОКС"</t>
  </si>
  <si>
    <t>Коефіцієнт, що показує частину скинутих стічних вод по випуску № 2, які утворилися при виробництві електроенергії, до загального об'єму стічних вод по випуску № 2</t>
  </si>
  <si>
    <t>Питомі обсяги скидів забруднюючих речовин у водний об'єкт, г/кВт•год</t>
  </si>
  <si>
    <t>Питомі обсяги викидів  забруднюючих речовин в атмосферне повітря, г/кВт•год</t>
  </si>
  <si>
    <t>Органічні речовини (за показниками біохімічного споживання кисню (БСК 5))</t>
  </si>
  <si>
    <t>2.1</t>
  </si>
  <si>
    <t>2.2</t>
  </si>
  <si>
    <t>2.3</t>
  </si>
  <si>
    <t>2.4</t>
  </si>
  <si>
    <t>Завислі речовини</t>
  </si>
  <si>
    <t>Нітрати</t>
  </si>
  <si>
    <t>Сульфати</t>
  </si>
  <si>
    <t>Фосфати</t>
  </si>
  <si>
    <t>Хлориди</t>
  </si>
  <si>
    <t>2.5</t>
  </si>
  <si>
    <t>2.6</t>
  </si>
  <si>
    <t>2.</t>
  </si>
  <si>
    <t>Скиди окремих забруднюючих речовин у водні об’єкти</t>
  </si>
  <si>
    <t>виробництвом електричної енергії на ПРАТ "ЮЖКОКС"</t>
  </si>
  <si>
    <t xml:space="preserve">Додаток 3
до Порядку опублікування інформації
про частку кожного джерела енергії,
використаного для виробництва
електричної енергії, та вплив
на навколишнє природне середовище,
спричинений виробництвом
електричної енергії
</t>
  </si>
  <si>
    <t>Показники емісії (питомі викиди) забруднюючих речовин в атмосферне повітря, г/ГДж</t>
  </si>
  <si>
    <t>Показники емісії (питомі викиди) парникових газів в атмосферне повітря, г/т у.п. (для СО2 - т/т у.п.)</t>
  </si>
  <si>
    <t>Концентрація сірководню в очищеному коксовому газі (при 4000 ккал., 20 град. С та 760 мм рт. ст.) за звітний місяць, г/м3</t>
  </si>
  <si>
    <t>Обсяг скидів забруднюючих речовин у водний об'єкт від котлів ТЕЦ по випуску №2 за звітний місяць, всього, тонн</t>
  </si>
  <si>
    <t>Обсяг скидів забруднюючих речовин у водний об'єкт, спричинений виробництвом електроенергії, за звітний місяць, тонн</t>
  </si>
  <si>
    <t>Обсяг скидів забруднюючих речовин у водний об'єкт, спричинений виробництвом електроенергії, за звітний місяць на сайт, тонн</t>
  </si>
  <si>
    <t>Обсяг викидів забруднюючих речовин в атмосферне повітря, спричинений виробництвом електроенергії, за звітний місяць, тонн</t>
  </si>
  <si>
    <t>Обсяг викидів забруднюючих речовин в атмосферне повітря, спричинений виробництвом електроенергії, за звітний місяць на сайт, тонн</t>
  </si>
  <si>
    <t>1.6</t>
  </si>
  <si>
    <t>Ртуть</t>
  </si>
  <si>
    <t>за листопад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</si>
</sst>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b/>
      <sz val="9"/>
      <color theme="1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9"/>
      <name val="Franklin Gothic Boo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166" fontId="1" fillId="2" borderId="1" xfId="0" applyNumberFormat="1" applyFont="1" applyFill="1" applyBorder="1" applyAlignment="1">
      <alignment vertical="top" wrapText="1"/>
    </xf>
    <xf numFmtId="166" fontId="7" fillId="0" borderId="1" xfId="0" applyNumberFormat="1" applyFont="1" applyBorder="1" applyAlignment="1">
      <alignment vertical="top"/>
    </xf>
    <xf numFmtId="167" fontId="1" fillId="2" borderId="1" xfId="0" applyNumberFormat="1" applyFont="1" applyFill="1" applyBorder="1" applyAlignment="1">
      <alignment vertical="top" wrapText="1"/>
    </xf>
    <xf numFmtId="167" fontId="7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vertical="top" wrapText="1"/>
    </xf>
    <xf numFmtId="169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168" fontId="10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168" fontId="10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68" fontId="10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selection activeCell="C20" sqref="C20"/>
    </sheetView>
  </sheetViews>
  <sheetFormatPr defaultRowHeight="15" x14ac:dyDescent="0.25"/>
  <cols>
    <col min="1" max="1" width="7.28515625" customWidth="1"/>
    <col min="2" max="2" width="52.28515625" customWidth="1"/>
    <col min="3" max="3" width="21.28515625" customWidth="1"/>
    <col min="4" max="4" width="22.28515625" customWidth="1"/>
  </cols>
  <sheetData>
    <row r="1" spans="1:4" ht="132.75" customHeight="1" x14ac:dyDescent="0.25">
      <c r="A1" s="9"/>
      <c r="B1" s="9"/>
      <c r="C1" s="38" t="s">
        <v>50</v>
      </c>
      <c r="D1" s="39"/>
    </row>
    <row r="2" spans="1:4" ht="21" customHeight="1" x14ac:dyDescent="0.25">
      <c r="A2" s="40" t="s">
        <v>0</v>
      </c>
      <c r="B2" s="40"/>
      <c r="C2" s="40"/>
      <c r="D2" s="40"/>
    </row>
    <row r="3" spans="1:4" ht="18.75" customHeight="1" x14ac:dyDescent="0.25">
      <c r="A3" s="40" t="s">
        <v>1</v>
      </c>
      <c r="B3" s="40"/>
      <c r="C3" s="40"/>
      <c r="D3" s="40"/>
    </row>
    <row r="4" spans="1:4" ht="18.75" x14ac:dyDescent="0.25">
      <c r="A4" s="40" t="s">
        <v>49</v>
      </c>
      <c r="B4" s="40"/>
      <c r="C4" s="40"/>
      <c r="D4" s="40"/>
    </row>
    <row r="5" spans="1:4" ht="24.75" customHeight="1" x14ac:dyDescent="0.25">
      <c r="A5" s="40" t="s">
        <v>61</v>
      </c>
      <c r="B5" s="40"/>
      <c r="C5" s="40"/>
      <c r="D5" s="40"/>
    </row>
    <row r="6" spans="1:4" ht="28.5" customHeight="1" x14ac:dyDescent="0.25">
      <c r="A6" s="10" t="s">
        <v>2</v>
      </c>
      <c r="B6" s="10" t="s">
        <v>3</v>
      </c>
      <c r="C6" s="10" t="s">
        <v>21</v>
      </c>
      <c r="D6" s="10" t="s">
        <v>22</v>
      </c>
    </row>
    <row r="7" spans="1:4" ht="29.25" customHeight="1" x14ac:dyDescent="0.25">
      <c r="A7" s="20" t="s">
        <v>23</v>
      </c>
      <c r="B7" s="35" t="s">
        <v>24</v>
      </c>
      <c r="C7" s="36"/>
      <c r="D7" s="37"/>
    </row>
    <row r="8" spans="1:4" ht="20.25" customHeight="1" x14ac:dyDescent="0.25">
      <c r="A8" s="5" t="s">
        <v>8</v>
      </c>
      <c r="B8" s="17" t="s">
        <v>25</v>
      </c>
      <c r="C8" s="17">
        <f>Викиди!I5</f>
        <v>0.97699999999999998</v>
      </c>
      <c r="D8" s="25">
        <f>Викиди!J5</f>
        <v>0.27600000000000002</v>
      </c>
    </row>
    <row r="9" spans="1:4" ht="23.25" customHeight="1" x14ac:dyDescent="0.25">
      <c r="A9" s="5" t="s">
        <v>10</v>
      </c>
      <c r="B9" s="17" t="s">
        <v>26</v>
      </c>
      <c r="C9" s="25">
        <f>Викиди!I8</f>
        <v>0.76700000000000002</v>
      </c>
      <c r="D9" s="17">
        <f>Викиди!J8</f>
        <v>0.216</v>
      </c>
    </row>
    <row r="10" spans="1:4" ht="21.75" customHeight="1" x14ac:dyDescent="0.25">
      <c r="A10" s="5" t="s">
        <v>11</v>
      </c>
      <c r="B10" s="17" t="s">
        <v>27</v>
      </c>
      <c r="C10" s="17">
        <f>Викиди!I9</f>
        <v>0.26500000000000001</v>
      </c>
      <c r="D10" s="17">
        <f>Викиди!J9</f>
        <v>7.4999999999999997E-2</v>
      </c>
    </row>
    <row r="11" spans="1:4" ht="21.75" customHeight="1" x14ac:dyDescent="0.25">
      <c r="A11" s="5" t="s">
        <v>15</v>
      </c>
      <c r="B11" s="17" t="s">
        <v>28</v>
      </c>
      <c r="C11" s="25">
        <f>Викиди!I10</f>
        <v>570.80100000000004</v>
      </c>
      <c r="D11" s="17">
        <f>Викиди!J10</f>
        <v>160.94300000000001</v>
      </c>
    </row>
    <row r="12" spans="1:4" ht="21.75" customHeight="1" x14ac:dyDescent="0.25">
      <c r="A12" s="5" t="s">
        <v>18</v>
      </c>
      <c r="B12" s="17" t="s">
        <v>29</v>
      </c>
      <c r="C12" s="17">
        <f>Викиди!I11</f>
        <v>7.0000000000000001E-3</v>
      </c>
      <c r="D12" s="17">
        <f>Викиди!J11</f>
        <v>2E-3</v>
      </c>
    </row>
    <row r="13" spans="1:4" ht="21.75" customHeight="1" x14ac:dyDescent="0.25">
      <c r="A13" s="5" t="s">
        <v>59</v>
      </c>
      <c r="B13" s="17" t="s">
        <v>60</v>
      </c>
      <c r="C13" s="17">
        <f>Викиди!I12</f>
        <v>0</v>
      </c>
      <c r="D13" s="17">
        <f>Викиди!J12</f>
        <v>0</v>
      </c>
    </row>
    <row r="14" spans="1:4" ht="26.25" customHeight="1" x14ac:dyDescent="0.25">
      <c r="A14" s="20" t="s">
        <v>47</v>
      </c>
      <c r="B14" s="35" t="s">
        <v>48</v>
      </c>
      <c r="C14" s="36"/>
      <c r="D14" s="37"/>
    </row>
    <row r="15" spans="1:4" ht="33.75" customHeight="1" x14ac:dyDescent="0.25">
      <c r="A15" s="5" t="s">
        <v>36</v>
      </c>
      <c r="B15" s="18" t="s">
        <v>35</v>
      </c>
      <c r="C15" s="23">
        <f>Скиди!G5</f>
        <v>5.9999999999999995E-4</v>
      </c>
      <c r="D15" s="17">
        <f>Скиди!H5</f>
        <v>1.8000000000000001E-4</v>
      </c>
    </row>
    <row r="16" spans="1:4" ht="19.5" customHeight="1" x14ac:dyDescent="0.25">
      <c r="A16" s="5" t="s">
        <v>37</v>
      </c>
      <c r="B16" s="19" t="s">
        <v>40</v>
      </c>
      <c r="C16" s="23">
        <f>Скиди!G6</f>
        <v>1.5E-3</v>
      </c>
      <c r="D16" s="17">
        <f>Скиди!H6</f>
        <v>4.2999999999999999E-4</v>
      </c>
    </row>
    <row r="17" spans="1:4" ht="21" customHeight="1" x14ac:dyDescent="0.25">
      <c r="A17" s="5" t="s">
        <v>38</v>
      </c>
      <c r="B17" s="19" t="s">
        <v>41</v>
      </c>
      <c r="C17" s="23">
        <f>Скиди!G7</f>
        <v>8.0000000000000004E-4</v>
      </c>
      <c r="D17" s="17">
        <f>Скиди!H7</f>
        <v>2.4000000000000001E-4</v>
      </c>
    </row>
    <row r="18" spans="1:4" ht="19.5" customHeight="1" x14ac:dyDescent="0.25">
      <c r="A18" s="5" t="s">
        <v>39</v>
      </c>
      <c r="B18" s="19" t="s">
        <v>42</v>
      </c>
      <c r="C18" s="17">
        <f>Скиди!G8</f>
        <v>1.4999999999999999E-2</v>
      </c>
      <c r="D18" s="17">
        <f>Скиди!H8</f>
        <v>4.2199999999999998E-3</v>
      </c>
    </row>
    <row r="19" spans="1:4" ht="19.5" customHeight="1" x14ac:dyDescent="0.25">
      <c r="A19" s="5" t="s">
        <v>45</v>
      </c>
      <c r="B19" s="19" t="s">
        <v>43</v>
      </c>
      <c r="C19" s="17">
        <f>Скиди!G9</f>
        <v>1E-4</v>
      </c>
      <c r="D19" s="17">
        <f>Скиди!H9</f>
        <v>3.0000000000000001E-5</v>
      </c>
    </row>
    <row r="20" spans="1:4" ht="19.5" customHeight="1" x14ac:dyDescent="0.25">
      <c r="A20" s="5" t="s">
        <v>46</v>
      </c>
      <c r="B20" s="19" t="s">
        <v>44</v>
      </c>
      <c r="C20" s="23">
        <f>Скиди!G10</f>
        <v>2.5600000000000001E-2</v>
      </c>
      <c r="D20" s="17">
        <f>Скиди!H10</f>
        <v>7.2100000000000003E-3</v>
      </c>
    </row>
    <row r="21" spans="1:4" ht="15.75" x14ac:dyDescent="0.25">
      <c r="A21" s="9"/>
      <c r="B21" s="9"/>
      <c r="C21" s="9"/>
      <c r="D21" s="9"/>
    </row>
    <row r="22" spans="1:4" ht="15.75" x14ac:dyDescent="0.25">
      <c r="A22" s="9"/>
      <c r="B22" s="9"/>
      <c r="C22" s="9"/>
      <c r="D22" s="9"/>
    </row>
    <row r="23" spans="1:4" ht="15.75" x14ac:dyDescent="0.25">
      <c r="A23" s="9"/>
      <c r="B23" s="9"/>
      <c r="C23" s="9"/>
      <c r="D23" s="9"/>
    </row>
    <row r="24" spans="1:4" ht="15.75" x14ac:dyDescent="0.25">
      <c r="A24" s="9"/>
      <c r="B24" s="9"/>
      <c r="C24" s="9"/>
      <c r="D24" s="9"/>
    </row>
    <row r="25" spans="1:4" ht="15.75" x14ac:dyDescent="0.25">
      <c r="A25" s="9"/>
      <c r="B25" s="9"/>
      <c r="C25" s="9"/>
      <c r="D25" s="9"/>
    </row>
    <row r="26" spans="1:4" ht="15.75" x14ac:dyDescent="0.25">
      <c r="A26" s="9"/>
      <c r="B26" s="9"/>
      <c r="C26" s="9"/>
      <c r="D26" s="9"/>
    </row>
    <row r="27" spans="1:4" ht="15.75" x14ac:dyDescent="0.25">
      <c r="A27" s="9"/>
      <c r="B27" s="9"/>
      <c r="C27" s="9"/>
      <c r="D27" s="9"/>
    </row>
    <row r="28" spans="1:4" ht="15.75" x14ac:dyDescent="0.25">
      <c r="A28" s="9"/>
      <c r="B28" s="9"/>
      <c r="C28" s="9"/>
      <c r="D28" s="9"/>
    </row>
    <row r="29" spans="1:4" ht="15.75" x14ac:dyDescent="0.25">
      <c r="A29" s="9"/>
      <c r="B29" s="9"/>
      <c r="C29" s="9"/>
      <c r="D29" s="9"/>
    </row>
    <row r="30" spans="1:4" ht="15.75" x14ac:dyDescent="0.25">
      <c r="A30" s="9"/>
      <c r="B30" s="9"/>
      <c r="C30" s="9"/>
      <c r="D30" s="9"/>
    </row>
    <row r="31" spans="1:4" ht="15.75" x14ac:dyDescent="0.25">
      <c r="A31" s="9"/>
      <c r="B31" s="9"/>
      <c r="C31" s="9"/>
      <c r="D31" s="9"/>
    </row>
    <row r="32" spans="1:4" ht="15.75" x14ac:dyDescent="0.25">
      <c r="A32" s="9"/>
      <c r="B32" s="9"/>
      <c r="C32" s="9"/>
      <c r="D32" s="9"/>
    </row>
    <row r="33" spans="1:4" ht="15.75" x14ac:dyDescent="0.25">
      <c r="A33" s="9"/>
      <c r="B33" s="9"/>
      <c r="C33" s="9"/>
      <c r="D33" s="9"/>
    </row>
    <row r="34" spans="1:4" ht="15.75" x14ac:dyDescent="0.25">
      <c r="A34" s="9"/>
      <c r="B34" s="9"/>
      <c r="C34" s="9"/>
      <c r="D34" s="9"/>
    </row>
    <row r="35" spans="1:4" ht="15.75" x14ac:dyDescent="0.25">
      <c r="A35" s="9"/>
      <c r="B35" s="9"/>
      <c r="C35" s="9"/>
      <c r="D35" s="9"/>
    </row>
    <row r="36" spans="1:4" ht="15.75" x14ac:dyDescent="0.25">
      <c r="A36" s="9"/>
      <c r="B36" s="9"/>
      <c r="C36" s="9"/>
      <c r="D36" s="9"/>
    </row>
    <row r="37" spans="1:4" ht="15.75" x14ac:dyDescent="0.25">
      <c r="A37" s="9"/>
      <c r="B37" s="9"/>
      <c r="C37" s="9"/>
      <c r="D37" s="9"/>
    </row>
    <row r="38" spans="1:4" ht="15.75" x14ac:dyDescent="0.25">
      <c r="A38" s="9"/>
      <c r="B38" s="9"/>
      <c r="C38" s="9"/>
      <c r="D38" s="9"/>
    </row>
    <row r="39" spans="1:4" ht="15.75" x14ac:dyDescent="0.25">
      <c r="A39" s="9"/>
      <c r="B39" s="9"/>
      <c r="C39" s="9"/>
      <c r="D39" s="9"/>
    </row>
    <row r="40" spans="1:4" ht="15.75" x14ac:dyDescent="0.25">
      <c r="A40" s="9"/>
      <c r="B40" s="9"/>
      <c r="C40" s="9"/>
      <c r="D40" s="9"/>
    </row>
    <row r="41" spans="1:4" ht="15.75" x14ac:dyDescent="0.25">
      <c r="A41" s="9"/>
      <c r="B41" s="9"/>
      <c r="C41" s="9"/>
      <c r="D41" s="9"/>
    </row>
    <row r="42" spans="1:4" ht="15.75" x14ac:dyDescent="0.25">
      <c r="A42" s="9"/>
      <c r="B42" s="9"/>
      <c r="C42" s="9"/>
      <c r="D42" s="9"/>
    </row>
    <row r="43" spans="1:4" ht="15.75" x14ac:dyDescent="0.25">
      <c r="A43" s="9"/>
      <c r="B43" s="9"/>
      <c r="C43" s="9"/>
      <c r="D43" s="9"/>
    </row>
    <row r="44" spans="1:4" ht="15.75" x14ac:dyDescent="0.25">
      <c r="A44" s="9"/>
      <c r="B44" s="9"/>
      <c r="C44" s="9"/>
      <c r="D44" s="9"/>
    </row>
    <row r="45" spans="1:4" ht="15.75" x14ac:dyDescent="0.25">
      <c r="A45" s="9"/>
      <c r="B45" s="9"/>
      <c r="C45" s="9"/>
      <c r="D45" s="9"/>
    </row>
    <row r="46" spans="1:4" ht="15.75" x14ac:dyDescent="0.25">
      <c r="A46" s="9"/>
      <c r="B46" s="9"/>
      <c r="C46" s="9"/>
      <c r="D46" s="9"/>
    </row>
    <row r="47" spans="1:4" ht="15.75" x14ac:dyDescent="0.25">
      <c r="A47" s="9"/>
      <c r="B47" s="9"/>
      <c r="C47" s="9"/>
      <c r="D47" s="9"/>
    </row>
    <row r="48" spans="1:4" ht="15.75" x14ac:dyDescent="0.25">
      <c r="A48" s="9"/>
      <c r="B48" s="9"/>
      <c r="C48" s="9"/>
      <c r="D48" s="9"/>
    </row>
    <row r="49" spans="1:4" ht="15.75" x14ac:dyDescent="0.25">
      <c r="A49" s="9"/>
      <c r="B49" s="9"/>
      <c r="C49" s="9"/>
      <c r="D49" s="9"/>
    </row>
    <row r="50" spans="1:4" ht="15.75" x14ac:dyDescent="0.25">
      <c r="A50" s="9"/>
      <c r="B50" s="9"/>
      <c r="C50" s="9"/>
      <c r="D50" s="9"/>
    </row>
    <row r="51" spans="1:4" ht="15.75" x14ac:dyDescent="0.25">
      <c r="A51" s="9"/>
      <c r="B51" s="9"/>
      <c r="C51" s="9"/>
      <c r="D51" s="9"/>
    </row>
    <row r="52" spans="1:4" ht="15.75" x14ac:dyDescent="0.25">
      <c r="A52" s="9"/>
      <c r="B52" s="9"/>
      <c r="C52" s="9"/>
      <c r="D52" s="9"/>
    </row>
    <row r="53" spans="1:4" ht="15.75" x14ac:dyDescent="0.25">
      <c r="A53" s="9"/>
      <c r="B53" s="9"/>
      <c r="C53" s="9"/>
      <c r="D53" s="9"/>
    </row>
  </sheetData>
  <mergeCells count="7">
    <mergeCell ref="B14:D14"/>
    <mergeCell ref="B7:D7"/>
    <mergeCell ref="C1:D1"/>
    <mergeCell ref="A2:D2"/>
    <mergeCell ref="A3:D3"/>
    <mergeCell ref="A4:D4"/>
    <mergeCell ref="A5:D5"/>
  </mergeCells>
  <pageMargins left="0.7" right="0.7" top="0.75" bottom="0.75" header="0.3" footer="0.3"/>
  <pageSetup paperSize="9" scale="84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I15" sqref="I15"/>
    </sheetView>
  </sheetViews>
  <sheetFormatPr defaultRowHeight="15" x14ac:dyDescent="0.25"/>
  <cols>
    <col min="1" max="1" width="6.5703125" customWidth="1"/>
    <col min="2" max="2" width="25.140625" customWidth="1"/>
    <col min="3" max="3" width="15.7109375" customWidth="1"/>
    <col min="4" max="5" width="18.85546875" customWidth="1"/>
    <col min="6" max="6" width="18" customWidth="1"/>
    <col min="7" max="7" width="16.85546875" customWidth="1"/>
    <col min="8" max="8" width="20.7109375" customWidth="1"/>
    <col min="9" max="9" width="21.140625" customWidth="1"/>
    <col min="10" max="10" width="17.5703125" customWidth="1"/>
  </cols>
  <sheetData>
    <row r="1" spans="1:17" ht="15.75" x14ac:dyDescent="0.25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2"/>
      <c r="L1" s="2"/>
      <c r="M1" s="2"/>
      <c r="N1" s="2"/>
      <c r="O1" s="2"/>
      <c r="P1" s="2"/>
      <c r="Q1" s="2"/>
    </row>
    <row r="2" spans="1:17" ht="15.75" x14ac:dyDescent="0.2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2"/>
      <c r="L2" s="2"/>
      <c r="M2" s="2"/>
      <c r="N2" s="2"/>
      <c r="O2" s="2"/>
      <c r="P2" s="2"/>
      <c r="Q2" s="2"/>
    </row>
    <row r="3" spans="1:17" ht="25.5" customHeight="1" x14ac:dyDescent="0.25">
      <c r="A3" s="42" t="s">
        <v>61</v>
      </c>
      <c r="B3" s="42"/>
      <c r="C3" s="42"/>
      <c r="D3" s="42"/>
      <c r="E3" s="42"/>
      <c r="F3" s="42"/>
      <c r="G3" s="42"/>
      <c r="H3" s="42"/>
      <c r="I3" s="42"/>
      <c r="J3" s="42"/>
      <c r="K3" s="2"/>
      <c r="L3" s="2"/>
      <c r="M3" s="2"/>
      <c r="N3" s="2"/>
      <c r="O3" s="2"/>
      <c r="P3" s="2"/>
      <c r="Q3" s="2"/>
    </row>
    <row r="4" spans="1:17" ht="104.25" customHeight="1" x14ac:dyDescent="0.25">
      <c r="A4" s="4" t="s">
        <v>2</v>
      </c>
      <c r="B4" s="4" t="s">
        <v>3</v>
      </c>
      <c r="C4" s="4" t="s">
        <v>5</v>
      </c>
      <c r="D4" s="4" t="s">
        <v>4</v>
      </c>
      <c r="E4" s="4" t="s">
        <v>53</v>
      </c>
      <c r="F4" s="27" t="s">
        <v>51</v>
      </c>
      <c r="G4" s="27" t="s">
        <v>52</v>
      </c>
      <c r="H4" s="28" t="s">
        <v>57</v>
      </c>
      <c r="I4" s="11" t="s">
        <v>58</v>
      </c>
      <c r="J4" s="4" t="s">
        <v>34</v>
      </c>
      <c r="K4" s="3"/>
      <c r="L4" s="3"/>
      <c r="M4" s="3"/>
      <c r="N4" s="3"/>
      <c r="O4" s="3"/>
      <c r="P4" s="3"/>
      <c r="Q4" s="3"/>
    </row>
    <row r="5" spans="1:17" ht="15.75" x14ac:dyDescent="0.25">
      <c r="A5" s="5" t="s">
        <v>8</v>
      </c>
      <c r="B5" s="6" t="s">
        <v>9</v>
      </c>
      <c r="C5" s="32">
        <v>3546603</v>
      </c>
      <c r="D5" s="33">
        <v>832418</v>
      </c>
      <c r="E5" s="26" t="s">
        <v>30</v>
      </c>
      <c r="F5" s="26" t="s">
        <v>30</v>
      </c>
      <c r="G5" s="26" t="s">
        <v>30</v>
      </c>
      <c r="H5" s="29">
        <f>H6+H7</f>
        <v>0.97719400000000001</v>
      </c>
      <c r="I5" s="12">
        <f>ROUND(H5,3)</f>
        <v>0.97699999999999998</v>
      </c>
      <c r="J5" s="30">
        <f>ROUND(H5*1000000/C5,3)</f>
        <v>0.27600000000000002</v>
      </c>
      <c r="K5" s="3"/>
      <c r="L5" s="3"/>
      <c r="M5" s="3"/>
      <c r="N5" s="3"/>
      <c r="O5" s="3"/>
      <c r="P5" s="3"/>
      <c r="Q5" s="3"/>
    </row>
    <row r="6" spans="1:17" ht="40.5" x14ac:dyDescent="0.25">
      <c r="A6" s="6"/>
      <c r="B6" s="7" t="s">
        <v>12</v>
      </c>
      <c r="C6" s="32">
        <v>3546603</v>
      </c>
      <c r="D6" s="33">
        <v>832418</v>
      </c>
      <c r="E6" s="26" t="s">
        <v>30</v>
      </c>
      <c r="F6" s="45">
        <v>70</v>
      </c>
      <c r="G6" s="46" t="s">
        <v>30</v>
      </c>
      <c r="H6" s="16">
        <f>ROUND(D6*0.0167464*F6/1000000,6)</f>
        <v>0.9758</v>
      </c>
      <c r="I6" s="13" t="s">
        <v>30</v>
      </c>
      <c r="J6" s="16" t="s">
        <v>30</v>
      </c>
      <c r="K6" s="3"/>
      <c r="L6" s="3"/>
      <c r="M6" s="3"/>
      <c r="N6" s="3"/>
      <c r="O6" s="3"/>
      <c r="P6" s="3"/>
      <c r="Q6" s="3"/>
    </row>
    <row r="7" spans="1:17" ht="15.75" x14ac:dyDescent="0.25">
      <c r="A7" s="6"/>
      <c r="B7" s="7" t="s">
        <v>16</v>
      </c>
      <c r="C7" s="32">
        <v>3546603</v>
      </c>
      <c r="D7" s="33">
        <v>832418</v>
      </c>
      <c r="E7" s="26" t="s">
        <v>30</v>
      </c>
      <c r="F7" s="46" t="s">
        <v>30</v>
      </c>
      <c r="G7" s="47">
        <v>2.93</v>
      </c>
      <c r="H7" s="16">
        <f>ROUND(D7*4000/(7000*1000)*G7/1000000,6)</f>
        <v>1.3940000000000001E-3</v>
      </c>
      <c r="I7" s="13" t="s">
        <v>30</v>
      </c>
      <c r="J7" s="16" t="s">
        <v>30</v>
      </c>
      <c r="K7" s="3"/>
      <c r="L7" s="3"/>
      <c r="M7" s="3"/>
      <c r="N7" s="3"/>
      <c r="O7" s="3"/>
      <c r="P7" s="3"/>
      <c r="Q7" s="3"/>
    </row>
    <row r="8" spans="1:17" ht="47.25" x14ac:dyDescent="0.25">
      <c r="A8" s="5" t="s">
        <v>10</v>
      </c>
      <c r="B8" s="6" t="s">
        <v>13</v>
      </c>
      <c r="C8" s="32">
        <v>3546603</v>
      </c>
      <c r="D8" s="33">
        <v>832418</v>
      </c>
      <c r="E8" s="26">
        <v>0.49</v>
      </c>
      <c r="F8" s="48" t="s">
        <v>30</v>
      </c>
      <c r="G8" s="46" t="s">
        <v>30</v>
      </c>
      <c r="H8" s="16">
        <f>ROUND(D8*E8*1.88/1000000,6)</f>
        <v>0.76682300000000003</v>
      </c>
      <c r="I8" s="24">
        <f>ROUND(H8,3)</f>
        <v>0.76700000000000002</v>
      </c>
      <c r="J8" s="6">
        <f>ROUND(H8*1000000/C8,3)</f>
        <v>0.216</v>
      </c>
      <c r="K8" s="3"/>
      <c r="L8" s="3"/>
      <c r="M8" s="3"/>
      <c r="N8" s="3"/>
      <c r="O8" s="3"/>
      <c r="P8" s="3"/>
      <c r="Q8" s="3"/>
    </row>
    <row r="9" spans="1:17" ht="15.75" x14ac:dyDescent="0.25">
      <c r="A9" s="5" t="s">
        <v>11</v>
      </c>
      <c r="B9" s="6" t="s">
        <v>14</v>
      </c>
      <c r="C9" s="32">
        <v>3546603</v>
      </c>
      <c r="D9" s="33">
        <v>832418</v>
      </c>
      <c r="E9" s="26" t="s">
        <v>30</v>
      </c>
      <c r="F9" s="45">
        <v>19</v>
      </c>
      <c r="G9" s="49" t="s">
        <v>30</v>
      </c>
      <c r="H9" s="16">
        <f>ROUND(D9*0.0167464*F9/1000000,6)</f>
        <v>0.26485999999999998</v>
      </c>
      <c r="I9" s="12">
        <f t="shared" ref="I9:I11" si="0">ROUND(H9,3)</f>
        <v>0.26500000000000001</v>
      </c>
      <c r="J9" s="6">
        <f t="shared" ref="J9:J11" si="1">ROUND(H9*1000000/C9,3)</f>
        <v>7.4999999999999997E-2</v>
      </c>
      <c r="K9" s="3"/>
      <c r="L9" s="3"/>
      <c r="M9" s="3"/>
      <c r="N9" s="3"/>
      <c r="O9" s="3"/>
      <c r="P9" s="3"/>
      <c r="Q9" s="3"/>
    </row>
    <row r="10" spans="1:17" ht="15.75" x14ac:dyDescent="0.25">
      <c r="A10" s="5" t="s">
        <v>15</v>
      </c>
      <c r="B10" s="6" t="s">
        <v>17</v>
      </c>
      <c r="C10" s="32">
        <v>3546603</v>
      </c>
      <c r="D10" s="33">
        <v>832418</v>
      </c>
      <c r="E10" s="26" t="s">
        <v>30</v>
      </c>
      <c r="F10" s="46" t="s">
        <v>30</v>
      </c>
      <c r="G10" s="50">
        <v>1.2</v>
      </c>
      <c r="H10" s="16">
        <f>ROUND(D10*4000*1000/7000*G10/1000000,6)</f>
        <v>570.80091400000003</v>
      </c>
      <c r="I10" s="24">
        <f t="shared" si="0"/>
        <v>570.80100000000004</v>
      </c>
      <c r="J10" s="6">
        <f t="shared" si="1"/>
        <v>160.94300000000001</v>
      </c>
      <c r="K10" s="3"/>
      <c r="L10" s="3"/>
      <c r="M10" s="3"/>
      <c r="N10" s="3"/>
      <c r="O10" s="3"/>
      <c r="P10" s="3"/>
      <c r="Q10" s="3"/>
    </row>
    <row r="11" spans="1:17" ht="15.75" x14ac:dyDescent="0.25">
      <c r="A11" s="5" t="s">
        <v>18</v>
      </c>
      <c r="B11" s="6" t="s">
        <v>19</v>
      </c>
      <c r="C11" s="32">
        <v>3546603</v>
      </c>
      <c r="D11" s="33">
        <v>832418</v>
      </c>
      <c r="E11" s="26" t="s">
        <v>30</v>
      </c>
      <c r="F11" s="46" t="s">
        <v>30</v>
      </c>
      <c r="G11" s="50">
        <v>14</v>
      </c>
      <c r="H11" s="16">
        <f>ROUND(D11*4000/(7000*1000)*G11/1000000,6)</f>
        <v>6.659E-3</v>
      </c>
      <c r="I11" s="12">
        <f t="shared" si="0"/>
        <v>7.0000000000000001E-3</v>
      </c>
      <c r="J11" s="6">
        <f t="shared" si="1"/>
        <v>2E-3</v>
      </c>
      <c r="K11" s="3"/>
      <c r="L11" s="3"/>
      <c r="M11" s="3"/>
      <c r="N11" s="3"/>
      <c r="O11" s="3"/>
      <c r="P11" s="3"/>
      <c r="Q11" s="3"/>
    </row>
    <row r="12" spans="1:17" ht="15.75" x14ac:dyDescent="0.25">
      <c r="A12" s="5" t="s">
        <v>59</v>
      </c>
      <c r="B12" s="43" t="s">
        <v>60</v>
      </c>
      <c r="C12" s="32">
        <v>3546603</v>
      </c>
      <c r="D12" s="33">
        <v>832418</v>
      </c>
      <c r="E12" s="26" t="s">
        <v>30</v>
      </c>
      <c r="F12" s="51">
        <v>1E-4</v>
      </c>
      <c r="G12" s="52" t="s">
        <v>30</v>
      </c>
      <c r="H12" s="32">
        <f>ROUND(D12*0.0167464*F12/1000000,6)</f>
        <v>9.9999999999999995E-7</v>
      </c>
      <c r="I12" s="53">
        <f t="shared" ref="I12" si="2">ROUND(H12,3)</f>
        <v>0</v>
      </c>
      <c r="J12" s="44">
        <f t="shared" ref="J12" si="3">ROUND(H12*1000000/C12,3)</f>
        <v>0</v>
      </c>
      <c r="K12" s="3"/>
      <c r="L12" s="3"/>
      <c r="M12" s="3"/>
      <c r="N12" s="3"/>
      <c r="O12" s="3"/>
      <c r="P12" s="3"/>
      <c r="Q12" s="3"/>
    </row>
    <row r="13" spans="1:17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H10" sqref="H10"/>
    </sheetView>
  </sheetViews>
  <sheetFormatPr defaultRowHeight="15" x14ac:dyDescent="0.25"/>
  <cols>
    <col min="1" max="1" width="6.5703125" customWidth="1"/>
    <col min="2" max="2" width="25.140625" customWidth="1"/>
    <col min="3" max="3" width="15.7109375" customWidth="1"/>
    <col min="4" max="4" width="19.140625" customWidth="1"/>
    <col min="5" max="5" width="24.7109375" customWidth="1"/>
    <col min="6" max="6" width="18" customWidth="1"/>
    <col min="7" max="7" width="21.140625" customWidth="1"/>
    <col min="8" max="8" width="16.28515625" customWidth="1"/>
  </cols>
  <sheetData>
    <row r="1" spans="1:15" ht="15.75" x14ac:dyDescent="0.25">
      <c r="A1" s="41" t="s">
        <v>6</v>
      </c>
      <c r="B1" s="41"/>
      <c r="C1" s="41"/>
      <c r="D1" s="41"/>
      <c r="E1" s="41"/>
      <c r="F1" s="41"/>
      <c r="G1" s="41"/>
      <c r="H1" s="41"/>
      <c r="I1" s="2"/>
      <c r="J1" s="2"/>
      <c r="K1" s="2"/>
      <c r="L1" s="2"/>
      <c r="M1" s="2"/>
      <c r="N1" s="2"/>
      <c r="O1" s="2"/>
    </row>
    <row r="2" spans="1:15" ht="15.75" x14ac:dyDescent="0.25">
      <c r="A2" s="41" t="s">
        <v>31</v>
      </c>
      <c r="B2" s="41"/>
      <c r="C2" s="41"/>
      <c r="D2" s="41"/>
      <c r="E2" s="41"/>
      <c r="F2" s="41"/>
      <c r="G2" s="41"/>
      <c r="H2" s="41"/>
      <c r="I2" s="2"/>
      <c r="J2" s="2"/>
      <c r="K2" s="2"/>
      <c r="L2" s="2"/>
      <c r="M2" s="2"/>
      <c r="N2" s="2"/>
      <c r="O2" s="2"/>
    </row>
    <row r="3" spans="1:15" ht="25.5" customHeight="1" x14ac:dyDescent="0.25">
      <c r="A3" s="42" t="s">
        <v>61</v>
      </c>
      <c r="B3" s="42"/>
      <c r="C3" s="42"/>
      <c r="D3" s="42"/>
      <c r="E3" s="42"/>
      <c r="F3" s="42"/>
      <c r="G3" s="42"/>
      <c r="H3" s="42"/>
      <c r="I3" s="2"/>
      <c r="J3" s="2"/>
      <c r="K3" s="2"/>
      <c r="L3" s="2"/>
      <c r="M3" s="2"/>
      <c r="N3" s="2"/>
      <c r="O3" s="2"/>
    </row>
    <row r="4" spans="1:15" ht="104.25" customHeight="1" x14ac:dyDescent="0.25">
      <c r="A4" s="4" t="s">
        <v>2</v>
      </c>
      <c r="B4" s="4" t="s">
        <v>3</v>
      </c>
      <c r="C4" s="4" t="s">
        <v>5</v>
      </c>
      <c r="D4" s="4" t="s">
        <v>54</v>
      </c>
      <c r="E4" s="4" t="s">
        <v>32</v>
      </c>
      <c r="F4" s="14" t="s">
        <v>55</v>
      </c>
      <c r="G4" s="11" t="s">
        <v>56</v>
      </c>
      <c r="H4" s="4" t="s">
        <v>33</v>
      </c>
      <c r="I4" s="3"/>
      <c r="J4" s="3"/>
      <c r="K4" s="3"/>
      <c r="L4" s="3"/>
      <c r="M4" s="3"/>
      <c r="N4" s="3"/>
      <c r="O4" s="3"/>
    </row>
    <row r="5" spans="1:15" ht="63" x14ac:dyDescent="0.25">
      <c r="A5" s="5" t="s">
        <v>36</v>
      </c>
      <c r="B5" s="6" t="s">
        <v>35</v>
      </c>
      <c r="C5" s="32">
        <v>3546603</v>
      </c>
      <c r="D5" s="34">
        <v>6.4599999999999996E-3</v>
      </c>
      <c r="E5" s="31">
        <v>9.6455700000000005E-2</v>
      </c>
      <c r="F5" s="15">
        <f>ROUND(D5*E5,6)</f>
        <v>6.2299999999999996E-4</v>
      </c>
      <c r="G5" s="22">
        <f>ROUND(F5,4)</f>
        <v>5.9999999999999995E-4</v>
      </c>
      <c r="H5" s="6">
        <f>ROUND(F5*1000000/C5,5)</f>
        <v>1.8000000000000001E-4</v>
      </c>
      <c r="I5" s="3"/>
      <c r="J5" s="3"/>
      <c r="K5" s="3"/>
      <c r="L5" s="3"/>
      <c r="M5" s="3"/>
      <c r="N5" s="3"/>
      <c r="O5" s="3"/>
    </row>
    <row r="6" spans="1:15" ht="16.5" x14ac:dyDescent="0.25">
      <c r="A6" s="5" t="s">
        <v>37</v>
      </c>
      <c r="B6" s="21" t="s">
        <v>40</v>
      </c>
      <c r="C6" s="32">
        <v>3546603</v>
      </c>
      <c r="D6" s="34">
        <v>1.5949999999999999E-2</v>
      </c>
      <c r="E6" s="31">
        <v>9.6455700000000005E-2</v>
      </c>
      <c r="F6" s="15">
        <f t="shared" ref="F6:F10" si="0">ROUND(D6*E6,6)</f>
        <v>1.5380000000000001E-3</v>
      </c>
      <c r="G6" s="22">
        <f t="shared" ref="G6:G10" si="1">ROUND(F6,4)</f>
        <v>1.5E-3</v>
      </c>
      <c r="H6" s="6">
        <f t="shared" ref="H6:H10" si="2">ROUND(F6*1000000/C6,5)</f>
        <v>4.2999999999999999E-4</v>
      </c>
      <c r="I6" s="3"/>
      <c r="J6" s="3"/>
      <c r="K6" s="3"/>
      <c r="L6" s="3"/>
      <c r="M6" s="3"/>
      <c r="N6" s="3"/>
      <c r="O6" s="3"/>
    </row>
    <row r="7" spans="1:15" ht="16.5" x14ac:dyDescent="0.25">
      <c r="A7" s="5" t="s">
        <v>38</v>
      </c>
      <c r="B7" s="21" t="s">
        <v>41</v>
      </c>
      <c r="C7" s="32">
        <v>3546603</v>
      </c>
      <c r="D7" s="34">
        <v>8.6800000000000002E-3</v>
      </c>
      <c r="E7" s="31">
        <v>9.6455700000000005E-2</v>
      </c>
      <c r="F7" s="15">
        <f t="shared" si="0"/>
        <v>8.3699999999999996E-4</v>
      </c>
      <c r="G7" s="22">
        <f t="shared" si="1"/>
        <v>8.0000000000000004E-4</v>
      </c>
      <c r="H7" s="6">
        <f t="shared" si="2"/>
        <v>2.4000000000000001E-4</v>
      </c>
      <c r="I7" s="3"/>
      <c r="J7" s="3"/>
      <c r="K7" s="3"/>
      <c r="L7" s="3"/>
      <c r="M7" s="3"/>
      <c r="N7" s="3"/>
      <c r="O7" s="3"/>
    </row>
    <row r="8" spans="1:15" ht="16.5" x14ac:dyDescent="0.25">
      <c r="A8" s="5" t="s">
        <v>39</v>
      </c>
      <c r="B8" s="21" t="s">
        <v>42</v>
      </c>
      <c r="C8" s="32">
        <v>3546603</v>
      </c>
      <c r="D8" s="34">
        <v>0.15529000000000001</v>
      </c>
      <c r="E8" s="31">
        <v>9.6455700000000005E-2</v>
      </c>
      <c r="F8" s="15">
        <f t="shared" si="0"/>
        <v>1.4978999999999999E-2</v>
      </c>
      <c r="G8" s="22">
        <f t="shared" si="1"/>
        <v>1.4999999999999999E-2</v>
      </c>
      <c r="H8" s="6">
        <f t="shared" si="2"/>
        <v>4.2199999999999998E-3</v>
      </c>
      <c r="I8" s="3"/>
      <c r="J8" s="3"/>
      <c r="K8" s="3"/>
      <c r="L8" s="3"/>
      <c r="M8" s="3"/>
      <c r="N8" s="3"/>
      <c r="O8" s="3"/>
    </row>
    <row r="9" spans="1:15" ht="16.5" x14ac:dyDescent="0.25">
      <c r="A9" s="5" t="s">
        <v>45</v>
      </c>
      <c r="B9" s="21" t="s">
        <v>43</v>
      </c>
      <c r="C9" s="32">
        <v>3546603</v>
      </c>
      <c r="D9" s="34">
        <v>1.17E-3</v>
      </c>
      <c r="E9" s="31">
        <v>9.6455700000000005E-2</v>
      </c>
      <c r="F9" s="15">
        <f t="shared" si="0"/>
        <v>1.13E-4</v>
      </c>
      <c r="G9" s="12">
        <f t="shared" si="1"/>
        <v>1E-4</v>
      </c>
      <c r="H9" s="6">
        <f t="shared" si="2"/>
        <v>3.0000000000000001E-5</v>
      </c>
      <c r="I9" s="3"/>
      <c r="J9" s="3"/>
      <c r="K9" s="3"/>
      <c r="L9" s="3"/>
      <c r="M9" s="3"/>
      <c r="N9" s="3"/>
      <c r="O9" s="3"/>
    </row>
    <row r="10" spans="1:15" ht="16.5" x14ac:dyDescent="0.25">
      <c r="A10" s="5" t="s">
        <v>46</v>
      </c>
      <c r="B10" s="21" t="s">
        <v>44</v>
      </c>
      <c r="C10" s="32">
        <v>3546603</v>
      </c>
      <c r="D10" s="34">
        <v>0.2651</v>
      </c>
      <c r="E10" s="31">
        <v>9.6455700000000005E-2</v>
      </c>
      <c r="F10" s="15">
        <f t="shared" si="0"/>
        <v>2.5569999999999999E-2</v>
      </c>
      <c r="G10" s="22">
        <f t="shared" si="1"/>
        <v>2.5600000000000001E-2</v>
      </c>
      <c r="H10" s="6">
        <f t="shared" si="2"/>
        <v>7.2100000000000003E-3</v>
      </c>
      <c r="I10" s="3"/>
      <c r="J10" s="3"/>
      <c r="K10" s="3"/>
      <c r="L10" s="3"/>
      <c r="M10" s="3"/>
      <c r="N10" s="3"/>
      <c r="O10" s="3"/>
    </row>
    <row r="11" spans="1:15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workbookViewId="0">
      <selection activeCell="J6" sqref="J6"/>
    </sheetView>
  </sheetViews>
  <sheetFormatPr defaultRowHeight="15" x14ac:dyDescent="0.25"/>
  <cols>
    <col min="2" max="2" width="21.85546875" customWidth="1"/>
    <col min="3" max="3" width="15.85546875" customWidth="1"/>
    <col min="4" max="4" width="18" customWidth="1"/>
    <col min="5" max="5" width="18.7109375" customWidth="1"/>
    <col min="6" max="6" width="19.28515625" customWidth="1"/>
    <col min="7" max="7" width="20" customWidth="1"/>
    <col min="8" max="8" width="19.140625" customWidth="1"/>
  </cols>
  <sheetData>
    <row r="1" spans="1:8" ht="30" customHeight="1" x14ac:dyDescent="0.25">
      <c r="A1" s="8" t="s">
        <v>20</v>
      </c>
    </row>
    <row r="2" spans="1:8" ht="102.75" customHeight="1" x14ac:dyDescent="0.25">
      <c r="A2" s="4" t="s">
        <v>2</v>
      </c>
      <c r="B2" s="4" t="s">
        <v>3</v>
      </c>
      <c r="C2" s="4"/>
      <c r="D2" s="4"/>
      <c r="E2" s="4"/>
      <c r="F2" s="4"/>
      <c r="G2" s="4"/>
      <c r="H2" s="4"/>
    </row>
    <row r="3" spans="1:8" ht="19.5" customHeight="1" x14ac:dyDescent="0.25">
      <c r="A3" s="5" t="s">
        <v>8</v>
      </c>
      <c r="B3" s="6" t="s">
        <v>9</v>
      </c>
      <c r="C3" s="6"/>
      <c r="D3" s="6"/>
      <c r="E3" s="6"/>
      <c r="F3" s="6"/>
      <c r="G3" s="6"/>
      <c r="H3" s="6"/>
    </row>
    <row r="4" spans="1:8" ht="43.5" customHeight="1" x14ac:dyDescent="0.25">
      <c r="A4" s="6"/>
      <c r="B4" s="7" t="s">
        <v>12</v>
      </c>
      <c r="C4" s="6"/>
      <c r="D4" s="6"/>
      <c r="E4" s="6"/>
      <c r="F4" s="6"/>
      <c r="G4" s="6"/>
      <c r="H4" s="6"/>
    </row>
    <row r="5" spans="1:8" ht="26.25" customHeight="1" x14ac:dyDescent="0.25">
      <c r="A5" s="6"/>
      <c r="B5" s="7" t="s">
        <v>16</v>
      </c>
      <c r="C5" s="6"/>
      <c r="D5" s="6"/>
      <c r="E5" s="6"/>
      <c r="F5" s="6"/>
      <c r="G5" s="6"/>
      <c r="H5" s="6"/>
    </row>
    <row r="6" spans="1:8" ht="50.25" customHeight="1" x14ac:dyDescent="0.25">
      <c r="A6" s="5" t="s">
        <v>10</v>
      </c>
      <c r="B6" s="6" t="s">
        <v>13</v>
      </c>
      <c r="C6" s="6"/>
      <c r="D6" s="6"/>
      <c r="E6" s="6"/>
      <c r="F6" s="6"/>
      <c r="G6" s="6"/>
      <c r="H6" s="6"/>
    </row>
    <row r="7" spans="1:8" ht="15.75" x14ac:dyDescent="0.25">
      <c r="A7" s="5" t="s">
        <v>11</v>
      </c>
      <c r="B7" s="6" t="s">
        <v>14</v>
      </c>
      <c r="C7" s="6"/>
      <c r="D7" s="6"/>
      <c r="E7" s="6"/>
      <c r="F7" s="6"/>
      <c r="G7" s="6"/>
      <c r="H7" s="6"/>
    </row>
    <row r="8" spans="1:8" ht="15.75" x14ac:dyDescent="0.25">
      <c r="A8" s="5" t="s">
        <v>15</v>
      </c>
      <c r="B8" s="6" t="s">
        <v>17</v>
      </c>
      <c r="C8" s="6"/>
      <c r="D8" s="6"/>
      <c r="E8" s="6"/>
      <c r="F8" s="6"/>
      <c r="G8" s="6"/>
      <c r="H8" s="6"/>
    </row>
    <row r="9" spans="1:8" ht="15.75" x14ac:dyDescent="0.25">
      <c r="A9" s="5" t="s">
        <v>18</v>
      </c>
      <c r="B9" s="6" t="s">
        <v>19</v>
      </c>
      <c r="C9" s="6"/>
      <c r="D9" s="6"/>
      <c r="E9" s="6"/>
      <c r="F9" s="6"/>
      <c r="G9" s="6"/>
      <c r="H9" s="6"/>
    </row>
  </sheetData>
  <pageMargins left="0.7" right="0.7" top="0.75" bottom="0.75" header="0.3" footer="0.3"/>
  <pageSetup paperSize="9" scale="92" fitToHeight="0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Інфо по забрудненню</vt:lpstr>
      <vt:lpstr>Викиди</vt:lpstr>
      <vt:lpstr>Скиди</vt:lpstr>
      <vt:lpstr>Лист3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Левицкая Ирина Ивановна</dc:creator>
  <cp:lastModifiedBy>Лисняк Алла Станиславовна</cp:lastModifiedBy>
  <cp:lastPrinted>2021-12-15T12:45:55Z</cp:lastPrinted>
  <dcterms:created xsi:type="dcterms:W3CDTF">2021-12-14T12:58:45Z</dcterms:created>
  <dcterms:modified xsi:type="dcterms:W3CDTF">2022-12-19T09:00:53Z</dcterms:modified>
</cp:coreProperties>
</file>